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defaultThemeVersion="124226"/>
  <bookViews>
    <workbookView xWindow="360" yWindow="165" windowWidth="15450" windowHeight="9795"/>
  </bookViews>
  <sheets>
    <sheet name="Budget_sheet" sheetId="1" r:id="rId1"/>
    <sheet name="Labor_Rate_Calc" sheetId="2" r:id="rId2"/>
  </sheets>
  <calcPr calcId="145621"/>
</workbook>
</file>

<file path=xl/calcChain.xml><?xml version="1.0" encoding="utf-8"?>
<calcChain xmlns="http://schemas.openxmlformats.org/spreadsheetml/2006/main">
  <c r="G9" i="1" l="1"/>
  <c r="G10" i="1"/>
  <c r="G19" i="1"/>
  <c r="G36" i="1"/>
  <c r="G41" i="1"/>
  <c r="G50" i="1"/>
  <c r="E6" i="2"/>
  <c r="G6" i="2"/>
  <c r="H6" i="2"/>
  <c r="F5" i="1" s="1"/>
  <c r="G5" i="1" s="1"/>
  <c r="E7" i="2"/>
  <c r="G7" i="2"/>
  <c r="H7" i="2"/>
  <c r="F6" i="1" s="1"/>
  <c r="G6" i="1" s="1"/>
  <c r="E8" i="2"/>
  <c r="G8" i="2"/>
  <c r="H8" i="2"/>
  <c r="F7" i="1" s="1"/>
  <c r="G7" i="1" s="1"/>
  <c r="E9" i="2"/>
  <c r="G9" i="2"/>
  <c r="H9" i="2"/>
  <c r="F8" i="1" s="1"/>
  <c r="G8" i="1" s="1"/>
  <c r="G11" i="2"/>
  <c r="H11" i="2"/>
  <c r="F16" i="1" s="1"/>
  <c r="G16" i="1" s="1"/>
  <c r="H12" i="2"/>
  <c r="F17" i="1" s="1"/>
  <c r="G17" i="1" s="1"/>
  <c r="H13" i="2"/>
  <c r="F18" i="1" s="1"/>
  <c r="G18" i="1" s="1"/>
  <c r="G11" i="1" l="1"/>
  <c r="G20" i="1" s="1"/>
  <c r="F23" i="1" s="1"/>
  <c r="G25" i="1" s="1"/>
  <c r="G52" i="1" s="1"/>
  <c r="G56" i="1" s="1"/>
  <c r="G58" i="1" s="1"/>
  <c r="G63" i="1" s="1"/>
</calcChain>
</file>

<file path=xl/sharedStrings.xml><?xml version="1.0" encoding="utf-8"?>
<sst xmlns="http://schemas.openxmlformats.org/spreadsheetml/2006/main" count="65" uniqueCount="51">
  <si>
    <t xml:space="preserve">Dollar </t>
  </si>
  <si>
    <t>Amount</t>
  </si>
  <si>
    <t>Subtotal</t>
  </si>
  <si>
    <t>B Other Personnel</t>
  </si>
  <si>
    <t>Secretarial/clerical</t>
  </si>
  <si>
    <t>Other</t>
  </si>
  <si>
    <t>C. Fringe Benefits</t>
  </si>
  <si>
    <t>Calculation</t>
  </si>
  <si>
    <t>Item Cost</t>
  </si>
  <si>
    <t>D. Equipment Subtotal</t>
  </si>
  <si>
    <t>E. Travel</t>
  </si>
  <si>
    <t>Domestic</t>
  </si>
  <si>
    <t>Foreign</t>
  </si>
  <si>
    <t>E. Total Travel</t>
  </si>
  <si>
    <t>Subtotals</t>
  </si>
  <si>
    <t>Materials and Supplies</t>
  </si>
  <si>
    <t>Publication Costs</t>
  </si>
  <si>
    <t>Consultant Services</t>
  </si>
  <si>
    <t>Subcontracts</t>
  </si>
  <si>
    <t>Rate</t>
  </si>
  <si>
    <t>Weeks</t>
  </si>
  <si>
    <t>Labor</t>
  </si>
  <si>
    <t>Engineering Staff</t>
  </si>
  <si>
    <t>Other Professionals (Technician, Programmer, etc.)</t>
  </si>
  <si>
    <t>A. Subtotal</t>
  </si>
  <si>
    <t>C. Total Salaries Wages and Fringe Benefits</t>
  </si>
  <si>
    <t>This represents total actual cost of the project</t>
  </si>
  <si>
    <t>Weekly</t>
  </si>
  <si>
    <t>Percentage</t>
  </si>
  <si>
    <t>D. Equipment (itemize and dollar amount for each)</t>
  </si>
  <si>
    <t>A. Senior Personnel (list names below)</t>
  </si>
  <si>
    <t>B. Total Salaries (A+B)</t>
  </si>
  <si>
    <t>Aaron Crosswood</t>
  </si>
  <si>
    <t>Christina Baines</t>
  </si>
  <si>
    <t>Julie Huffaker</t>
  </si>
  <si>
    <t>Annual</t>
  </si>
  <si>
    <t>Hourly</t>
  </si>
  <si>
    <t>Calculation of Weekly Labor Rates</t>
  </si>
  <si>
    <t>Rate*</t>
  </si>
  <si>
    <t>* calculated on Labor_Rate_Calc sheet (see tabs at bottom of this sheet)</t>
  </si>
  <si>
    <t>Computer Services</t>
  </si>
  <si>
    <t>Budget Calculation for "Project Title"</t>
  </si>
  <si>
    <t>Robert Stone</t>
  </si>
  <si>
    <t>F. Other Direct Costs</t>
  </si>
  <si>
    <t>F. Total Other Direct Costs</t>
  </si>
  <si>
    <t>G. Total Direct Costs</t>
  </si>
  <si>
    <t xml:space="preserve">H. Indirect Costs </t>
  </si>
  <si>
    <t>H. Indirect Costs</t>
  </si>
  <si>
    <t>I. Total Direct and Indirect Costs</t>
  </si>
  <si>
    <t>J. Cost Sharing</t>
  </si>
  <si>
    <t>K. Net Cost of Project to Sponsor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</si>
</sst>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  <numFmt numFmtId="166" formatCode="0.0%"/>
  </numFmts>
  <fonts count="8">
    <font>
      <sz val="10"/>
      <name val="Geneva"/>
    </font>
    <font>
      <sz val="10"/>
      <name val="Geneva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i/>
      <sz val="8"/>
      <name val="Calibri"/>
      <family val="2"/>
    </font>
    <font>
      <b/>
      <i/>
      <u/>
      <sz val="10"/>
      <name val="Calibri"/>
      <family val="2"/>
    </font>
    <font>
      <b/>
      <u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44" fontId="2" fillId="0" borderId="2" xfId="0" applyNumberFormat="1" applyFont="1" applyBorder="1" applyAlignment="1">
      <alignment horizontal="center"/>
    </xf>
    <xf numFmtId="44" fontId="2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1" applyNumberFormat="1" applyFont="1" applyAlignment="1">
      <alignment horizontal="center"/>
    </xf>
    <xf numFmtId="0" fontId="5" fillId="0" borderId="0" xfId="0" applyFont="1"/>
    <xf numFmtId="165" fontId="4" fillId="0" borderId="0" xfId="1" applyNumberFormat="1" applyFont="1"/>
    <xf numFmtId="44" fontId="2" fillId="0" borderId="3" xfId="0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4" fillId="0" borderId="0" xfId="0" applyNumberFormat="1" applyFont="1"/>
    <xf numFmtId="165" fontId="2" fillId="2" borderId="0" xfId="0" applyNumberFormat="1" applyFont="1" applyFill="1"/>
    <xf numFmtId="9" fontId="2" fillId="3" borderId="2" xfId="2" applyFont="1" applyFill="1" applyBorder="1" applyAlignment="1">
      <alignment horizontal="center"/>
    </xf>
    <xf numFmtId="0" fontId="2" fillId="2" borderId="0" xfId="0" applyFont="1" applyFill="1"/>
    <xf numFmtId="0" fontId="2" fillId="3" borderId="0" xfId="0" applyFont="1" applyFill="1" applyBorder="1"/>
    <xf numFmtId="0" fontId="2" fillId="0" borderId="0" xfId="0" applyFont="1" applyBorder="1"/>
    <xf numFmtId="165" fontId="2" fillId="3" borderId="0" xfId="1" applyNumberFormat="1" applyFont="1" applyFill="1" applyBorder="1"/>
    <xf numFmtId="44" fontId="2" fillId="3" borderId="0" xfId="1" applyFont="1" applyFill="1" applyBorder="1"/>
    <xf numFmtId="165" fontId="2" fillId="3" borderId="0" xfId="1" applyNumberFormat="1" applyFont="1" applyFill="1"/>
    <xf numFmtId="44" fontId="2" fillId="3" borderId="0" xfId="1" applyFont="1" applyFill="1"/>
    <xf numFmtId="166" fontId="2" fillId="3" borderId="2" xfId="2" applyNumberFormat="1" applyFont="1" applyFill="1" applyBorder="1" applyAlignment="1">
      <alignment horizontal="center"/>
    </xf>
    <xf numFmtId="165" fontId="2" fillId="0" borderId="0" xfId="1" applyNumberFormat="1" applyFont="1"/>
    <xf numFmtId="165" fontId="4" fillId="0" borderId="0" xfId="1" applyNumberFormat="1" applyFont="1" applyFill="1"/>
    <xf numFmtId="0" fontId="6" fillId="0" borderId="0" xfId="0" applyFont="1"/>
    <xf numFmtId="9" fontId="2" fillId="0" borderId="0" xfId="2" applyFont="1"/>
    <xf numFmtId="165" fontId="4" fillId="0" borderId="1" xfId="0" applyNumberFormat="1" applyFont="1" applyBorder="1"/>
    <xf numFmtId="0" fontId="7" fillId="0" borderId="0" xfId="0" applyFont="1"/>
    <xf numFmtId="0" fontId="2" fillId="0" borderId="0" xfId="0" applyFont="1" applyBorder="1" applyAlignment="1">
      <alignment horizontal="right"/>
    </xf>
    <xf numFmtId="44" fontId="2" fillId="3" borderId="0" xfId="1" applyFont="1" applyFill="1" applyAlignment="1">
      <alignment horizontal="center"/>
    </xf>
    <xf numFmtId="44" fontId="2" fillId="0" borderId="0" xfId="1" applyFont="1" applyAlignment="1">
      <alignment horizontal="center"/>
    </xf>
    <xf numFmtId="0" fontId="2" fillId="0" borderId="0" xfId="0" applyFont="1" applyAlignment="1">
      <alignment horizontal="right"/>
    </xf>
    <xf numFmtId="44" fontId="2" fillId="0" borderId="0" xfId="1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63"/>
  <sheetViews>
    <sheetView tabSelected="1" workbookViewId="0">
      <selection activeCell="D16" sqref="D16"/>
    </sheetView>
  </sheetViews>
  <sheetFormatPr defaultColWidth="12.42578125" defaultRowHeight="12.75"/>
  <cols>
    <col min="1" max="2" width="8.85546875" style="1" customWidth="1"/>
    <col min="3" max="3" width="2.42578125" style="1" customWidth="1"/>
    <col min="4" max="4" width="44.42578125" style="1" customWidth="1"/>
    <col min="5" max="7" width="10.7109375" style="1" customWidth="1"/>
    <col min="8" max="16384" width="12.42578125" style="1"/>
  </cols>
  <sheetData>
    <row r="1" spans="3:9" ht="18.75">
      <c r="D1" s="2" t="s">
        <v>41</v>
      </c>
    </row>
    <row r="3" spans="3:9">
      <c r="E3" s="3" t="s">
        <v>21</v>
      </c>
      <c r="F3" s="3" t="s">
        <v>27</v>
      </c>
      <c r="G3" s="3" t="s">
        <v>0</v>
      </c>
      <c r="I3" s="4"/>
    </row>
    <row r="4" spans="3:9">
      <c r="C4" s="1" t="s">
        <v>30</v>
      </c>
      <c r="E4" s="3" t="s">
        <v>20</v>
      </c>
      <c r="F4" s="3" t="s">
        <v>38</v>
      </c>
      <c r="G4" s="3" t="s">
        <v>1</v>
      </c>
    </row>
    <row r="5" spans="3:9">
      <c r="C5" s="1">
        <v>1</v>
      </c>
      <c r="D5" s="5" t="s">
        <v>32</v>
      </c>
      <c r="E5" s="6">
        <v>1.6</v>
      </c>
      <c r="F5" s="7">
        <f>Labor_Rate_Calc!H6</f>
        <v>1326.9230769230769</v>
      </c>
      <c r="G5" s="8">
        <f t="shared" ref="G5:G10" si="0">F5*E5</f>
        <v>2123.0769230769233</v>
      </c>
    </row>
    <row r="6" spans="3:9">
      <c r="C6" s="1">
        <v>2</v>
      </c>
      <c r="D6" s="5" t="s">
        <v>33</v>
      </c>
      <c r="E6" s="6"/>
      <c r="F6" s="7">
        <f>Labor_Rate_Calc!H7</f>
        <v>1250</v>
      </c>
      <c r="G6" s="8">
        <f t="shared" si="0"/>
        <v>0</v>
      </c>
    </row>
    <row r="7" spans="3:9">
      <c r="C7" s="1">
        <v>3</v>
      </c>
      <c r="D7" s="5" t="s">
        <v>42</v>
      </c>
      <c r="E7" s="6"/>
      <c r="F7" s="7">
        <f>Labor_Rate_Calc!H8</f>
        <v>1192.3076923076924</v>
      </c>
      <c r="G7" s="8">
        <f t="shared" si="0"/>
        <v>0</v>
      </c>
    </row>
    <row r="8" spans="3:9">
      <c r="C8" s="1">
        <v>4</v>
      </c>
      <c r="D8" s="5" t="s">
        <v>34</v>
      </c>
      <c r="E8" s="6"/>
      <c r="F8" s="7">
        <f>Labor_Rate_Calc!H9</f>
        <v>1134.6153846153845</v>
      </c>
      <c r="G8" s="8">
        <f t="shared" si="0"/>
        <v>0</v>
      </c>
    </row>
    <row r="9" spans="3:9">
      <c r="C9" s="1">
        <v>5</v>
      </c>
      <c r="D9" s="5"/>
      <c r="E9" s="6"/>
      <c r="F9" s="9"/>
      <c r="G9" s="8">
        <f t="shared" si="0"/>
        <v>0</v>
      </c>
    </row>
    <row r="10" spans="3:9">
      <c r="C10" s="1">
        <v>6</v>
      </c>
      <c r="D10" s="5"/>
      <c r="E10" s="6"/>
      <c r="F10" s="9"/>
      <c r="G10" s="8">
        <f t="shared" si="0"/>
        <v>0</v>
      </c>
    </row>
    <row r="11" spans="3:9">
      <c r="C11" s="10" t="s">
        <v>24</v>
      </c>
      <c r="D11" s="10"/>
      <c r="E11" s="11"/>
      <c r="F11" s="11"/>
      <c r="G11" s="12">
        <f>SUM(G5:G10)</f>
        <v>2123.0769230769233</v>
      </c>
    </row>
    <row r="12" spans="3:9">
      <c r="C12" s="10"/>
      <c r="D12" s="13" t="s">
        <v>39</v>
      </c>
      <c r="E12" s="11"/>
      <c r="F12" s="11"/>
      <c r="G12" s="12"/>
    </row>
    <row r="13" spans="3:9">
      <c r="C13" s="10"/>
      <c r="D13" s="10"/>
      <c r="E13" s="10"/>
      <c r="F13" s="10"/>
      <c r="G13" s="14"/>
    </row>
    <row r="14" spans="3:9">
      <c r="E14" s="3" t="s">
        <v>21</v>
      </c>
      <c r="F14" s="3" t="s">
        <v>27</v>
      </c>
      <c r="G14" s="3" t="s">
        <v>0</v>
      </c>
    </row>
    <row r="15" spans="3:9">
      <c r="C15" s="1" t="s">
        <v>3</v>
      </c>
      <c r="E15" s="3" t="s">
        <v>20</v>
      </c>
      <c r="F15" s="3" t="s">
        <v>38</v>
      </c>
      <c r="G15" s="3" t="s">
        <v>1</v>
      </c>
    </row>
    <row r="16" spans="3:9">
      <c r="D16" s="1" t="s">
        <v>22</v>
      </c>
      <c r="E16" s="6"/>
      <c r="F16" s="15">
        <f>Labor_Rate_Calc!H11</f>
        <v>1000</v>
      </c>
      <c r="G16" s="8">
        <f>F16*E16</f>
        <v>0</v>
      </c>
    </row>
    <row r="17" spans="3:7">
      <c r="D17" s="1" t="s">
        <v>23</v>
      </c>
      <c r="E17" s="6"/>
      <c r="F17" s="15">
        <f>Labor_Rate_Calc!H12</f>
        <v>807.69230769230774</v>
      </c>
      <c r="G17" s="8">
        <f>F17*E17</f>
        <v>0</v>
      </c>
    </row>
    <row r="18" spans="3:7">
      <c r="D18" s="1" t="s">
        <v>4</v>
      </c>
      <c r="E18" s="6"/>
      <c r="F18" s="15">
        <f>Labor_Rate_Calc!H13</f>
        <v>461.53846153846155</v>
      </c>
      <c r="G18" s="8">
        <f>F18*E18</f>
        <v>0</v>
      </c>
    </row>
    <row r="19" spans="3:7">
      <c r="D19" s="1" t="s">
        <v>5</v>
      </c>
      <c r="E19" s="6"/>
      <c r="F19" s="16"/>
      <c r="G19" s="8">
        <f>F19*E19</f>
        <v>0</v>
      </c>
    </row>
    <row r="20" spans="3:7">
      <c r="C20" s="10" t="s">
        <v>31</v>
      </c>
      <c r="D20" s="10"/>
      <c r="E20" s="10"/>
      <c r="F20" s="17"/>
      <c r="G20" s="14">
        <f>SUM(G16:G19)+G11</f>
        <v>2123.0769230769233</v>
      </c>
    </row>
    <row r="21" spans="3:7">
      <c r="G21" s="4"/>
    </row>
    <row r="22" spans="3:7">
      <c r="C22" s="1" t="s">
        <v>6</v>
      </c>
      <c r="F22" s="1" t="s">
        <v>7</v>
      </c>
      <c r="G22" s="18"/>
    </row>
    <row r="23" spans="3:7">
      <c r="D23" s="1" t="s">
        <v>28</v>
      </c>
      <c r="E23" s="19">
        <v>0.33</v>
      </c>
      <c r="F23" s="14">
        <f>G20*E23</f>
        <v>700.61538461538476</v>
      </c>
      <c r="G23" s="18"/>
    </row>
    <row r="24" spans="3:7">
      <c r="G24" s="18"/>
    </row>
    <row r="25" spans="3:7">
      <c r="C25" s="10" t="s">
        <v>25</v>
      </c>
      <c r="G25" s="14">
        <f>F23+G20</f>
        <v>2823.6923076923081</v>
      </c>
    </row>
    <row r="26" spans="3:7">
      <c r="C26" s="20"/>
      <c r="D26" s="20"/>
      <c r="E26" s="20"/>
      <c r="F26" s="20"/>
      <c r="G26" s="18"/>
    </row>
    <row r="27" spans="3:7">
      <c r="C27" s="1" t="s">
        <v>29</v>
      </c>
      <c r="F27" s="1" t="s">
        <v>8</v>
      </c>
      <c r="G27" s="18"/>
    </row>
    <row r="28" spans="3:7">
      <c r="D28" s="21"/>
      <c r="E28" s="22"/>
      <c r="F28" s="23"/>
      <c r="G28" s="18"/>
    </row>
    <row r="29" spans="3:7">
      <c r="D29" s="21"/>
      <c r="E29" s="22"/>
      <c r="F29" s="24"/>
      <c r="G29" s="18"/>
    </row>
    <row r="30" spans="3:7">
      <c r="D30" s="21"/>
      <c r="E30" s="22"/>
      <c r="F30" s="24"/>
      <c r="G30" s="18"/>
    </row>
    <row r="31" spans="3:7">
      <c r="D31" s="21"/>
      <c r="E31" s="22"/>
      <c r="F31" s="24"/>
      <c r="G31" s="18"/>
    </row>
    <row r="32" spans="3:7">
      <c r="D32" s="21"/>
      <c r="E32" s="22"/>
      <c r="F32" s="24"/>
      <c r="G32" s="18"/>
    </row>
    <row r="33" spans="3:7">
      <c r="D33" s="21"/>
      <c r="E33" s="22"/>
      <c r="F33" s="24"/>
      <c r="G33" s="18"/>
    </row>
    <row r="34" spans="3:7">
      <c r="D34" s="21"/>
      <c r="E34" s="22"/>
      <c r="F34" s="24"/>
      <c r="G34" s="18"/>
    </row>
    <row r="35" spans="3:7">
      <c r="D35" s="21"/>
      <c r="E35" s="22"/>
      <c r="F35" s="21"/>
      <c r="G35" s="18"/>
    </row>
    <row r="36" spans="3:7">
      <c r="C36" s="10" t="s">
        <v>9</v>
      </c>
      <c r="G36" s="14">
        <f>SUM(F28:F35)</f>
        <v>0</v>
      </c>
    </row>
    <row r="37" spans="3:7">
      <c r="C37" s="20"/>
      <c r="D37" s="20"/>
      <c r="E37" s="20"/>
      <c r="F37" s="20"/>
      <c r="G37" s="18"/>
    </row>
    <row r="38" spans="3:7">
      <c r="C38" s="1" t="s">
        <v>10</v>
      </c>
      <c r="F38" s="1" t="s">
        <v>2</v>
      </c>
      <c r="G38" s="18"/>
    </row>
    <row r="39" spans="3:7">
      <c r="D39" s="1" t="s">
        <v>11</v>
      </c>
      <c r="F39" s="25"/>
      <c r="G39" s="18"/>
    </row>
    <row r="40" spans="3:7">
      <c r="D40" s="1" t="s">
        <v>12</v>
      </c>
      <c r="F40" s="26"/>
      <c r="G40" s="18"/>
    </row>
    <row r="41" spans="3:7" s="10" customFormat="1">
      <c r="C41" s="10" t="s">
        <v>13</v>
      </c>
      <c r="G41" s="14">
        <f>F40+F39</f>
        <v>0</v>
      </c>
    </row>
    <row r="42" spans="3:7">
      <c r="C42" s="20"/>
      <c r="D42" s="20"/>
      <c r="E42" s="20"/>
      <c r="F42" s="20"/>
      <c r="G42" s="18"/>
    </row>
    <row r="43" spans="3:7">
      <c r="C43" s="1" t="s">
        <v>43</v>
      </c>
      <c r="F43" s="1" t="s">
        <v>14</v>
      </c>
      <c r="G43" s="18"/>
    </row>
    <row r="44" spans="3:7">
      <c r="D44" s="1" t="s">
        <v>15</v>
      </c>
      <c r="F44" s="25"/>
      <c r="G44" s="18"/>
    </row>
    <row r="45" spans="3:7">
      <c r="D45" s="1" t="s">
        <v>16</v>
      </c>
      <c r="F45" s="25"/>
      <c r="G45" s="18"/>
    </row>
    <row r="46" spans="3:7">
      <c r="D46" s="1" t="s">
        <v>17</v>
      </c>
      <c r="F46" s="25"/>
      <c r="G46" s="18"/>
    </row>
    <row r="47" spans="3:7">
      <c r="D47" s="1" t="s">
        <v>40</v>
      </c>
      <c r="F47" s="25"/>
      <c r="G47" s="18"/>
    </row>
    <row r="48" spans="3:7">
      <c r="D48" s="1" t="s">
        <v>18</v>
      </c>
      <c r="F48" s="25"/>
      <c r="G48" s="18"/>
    </row>
    <row r="49" spans="3:9">
      <c r="D49" s="1" t="s">
        <v>5</v>
      </c>
      <c r="F49" s="25"/>
      <c r="G49" s="18"/>
    </row>
    <row r="50" spans="3:9">
      <c r="C50" s="10" t="s">
        <v>44</v>
      </c>
      <c r="D50" s="10"/>
      <c r="E50" s="10"/>
      <c r="F50" s="10"/>
      <c r="G50" s="14">
        <f>SUM(F44:F49)</f>
        <v>0</v>
      </c>
    </row>
    <row r="51" spans="3:9">
      <c r="C51" s="20"/>
      <c r="D51" s="20"/>
      <c r="E51" s="20"/>
      <c r="F51" s="20"/>
      <c r="G51" s="18"/>
    </row>
    <row r="52" spans="3:9">
      <c r="C52" s="10" t="s">
        <v>45</v>
      </c>
      <c r="G52" s="14">
        <f>SUM(G25:G50)</f>
        <v>2823.6923076923081</v>
      </c>
    </row>
    <row r="53" spans="3:9">
      <c r="C53" s="20"/>
      <c r="D53" s="20"/>
      <c r="E53" s="20"/>
      <c r="F53" s="20"/>
      <c r="G53" s="18"/>
    </row>
    <row r="54" spans="3:9">
      <c r="C54" s="1" t="s">
        <v>46</v>
      </c>
      <c r="G54" s="18"/>
    </row>
    <row r="55" spans="3:9">
      <c r="D55" s="1" t="s">
        <v>28</v>
      </c>
      <c r="E55" s="27">
        <v>0.495</v>
      </c>
      <c r="F55" s="28"/>
      <c r="G55" s="18"/>
    </row>
    <row r="56" spans="3:9" s="10" customFormat="1">
      <c r="C56" s="10" t="s">
        <v>47</v>
      </c>
      <c r="G56" s="29">
        <f>G52*E55</f>
        <v>1397.7276923076925</v>
      </c>
    </row>
    <row r="57" spans="3:9">
      <c r="C57" s="20"/>
      <c r="D57" s="20"/>
      <c r="E57" s="20"/>
      <c r="F57" s="20"/>
      <c r="G57" s="18"/>
    </row>
    <row r="58" spans="3:9">
      <c r="C58" s="10" t="s">
        <v>48</v>
      </c>
      <c r="D58" s="10"/>
      <c r="E58" s="10"/>
      <c r="F58" s="10"/>
      <c r="G58" s="14">
        <f>G56+G52</f>
        <v>4221.42</v>
      </c>
      <c r="H58" s="4"/>
    </row>
    <row r="59" spans="3:9">
      <c r="C59" s="10"/>
      <c r="D59" s="30" t="s">
        <v>26</v>
      </c>
      <c r="E59" s="10"/>
      <c r="F59" s="10"/>
      <c r="G59" s="14"/>
      <c r="H59" s="4"/>
    </row>
    <row r="60" spans="3:9">
      <c r="C60" s="20"/>
      <c r="D60" s="20"/>
      <c r="E60" s="20"/>
      <c r="F60" s="20"/>
      <c r="G60" s="18"/>
      <c r="H60" s="31"/>
      <c r="I60" s="31"/>
    </row>
    <row r="61" spans="3:9">
      <c r="C61" s="10" t="s">
        <v>49</v>
      </c>
      <c r="G61" s="25">
        <v>0</v>
      </c>
      <c r="H61" s="31"/>
      <c r="I61" s="31"/>
    </row>
    <row r="62" spans="3:9" ht="13.5" thickBot="1">
      <c r="C62" s="20"/>
      <c r="D62" s="20"/>
      <c r="E62" s="20"/>
      <c r="F62" s="20"/>
      <c r="G62" s="18"/>
    </row>
    <row r="63" spans="3:9" ht="13.5" thickBot="1">
      <c r="C63" s="10" t="s">
        <v>50</v>
      </c>
      <c r="G63" s="32">
        <f>G58-G61</f>
        <v>4221.42</v>
      </c>
    </row>
  </sheetData>
  <phoneticPr fontId="0" type="noConversion"/>
  <printOptions gridLines="1" gridLinesSet="0"/>
  <pageMargins left="0.75" right="0.75" top="1" bottom="1" header="0.5" footer="0.5"/>
  <pageSetup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H13"/>
  <sheetViews>
    <sheetView workbookViewId="0">
      <selection sqref="A1:XFD1048576"/>
    </sheetView>
  </sheetViews>
  <sheetFormatPr defaultColWidth="8.85546875" defaultRowHeight="12.75"/>
  <cols>
    <col min="1" max="4" width="8.85546875" style="1"/>
    <col min="5" max="5" width="13" style="1" customWidth="1"/>
    <col min="6" max="6" width="11.42578125" style="1" bestFit="1" customWidth="1"/>
    <col min="7" max="7" width="9" style="1" bestFit="1" customWidth="1"/>
    <col min="8" max="8" width="10.7109375" style="1" customWidth="1"/>
    <col min="9" max="16384" width="8.85546875" style="1"/>
  </cols>
  <sheetData>
    <row r="2" spans="5:8" ht="15.75">
      <c r="F2" s="33" t="s">
        <v>37</v>
      </c>
    </row>
    <row r="4" spans="5:8">
      <c r="F4" s="11" t="s">
        <v>35</v>
      </c>
      <c r="G4" s="11" t="s">
        <v>36</v>
      </c>
      <c r="H4" s="11" t="s">
        <v>27</v>
      </c>
    </row>
    <row r="5" spans="5:8">
      <c r="F5" s="11" t="s">
        <v>19</v>
      </c>
      <c r="G5" s="11" t="s">
        <v>19</v>
      </c>
      <c r="H5" s="11" t="s">
        <v>19</v>
      </c>
    </row>
    <row r="6" spans="5:8">
      <c r="E6" s="34" t="str">
        <f>Budget_sheet!D5</f>
        <v>Aaron Crosswood</v>
      </c>
      <c r="F6" s="35">
        <v>69000</v>
      </c>
      <c r="G6" s="36">
        <f>F6/2080</f>
        <v>33.17307692307692</v>
      </c>
      <c r="H6" s="8">
        <f>F6/52</f>
        <v>1326.9230769230769</v>
      </c>
    </row>
    <row r="7" spans="5:8">
      <c r="E7" s="34" t="str">
        <f>Budget_sheet!D6</f>
        <v>Christina Baines</v>
      </c>
      <c r="F7" s="35">
        <v>65000</v>
      </c>
      <c r="G7" s="36">
        <f>F7/2080</f>
        <v>31.25</v>
      </c>
      <c r="H7" s="8">
        <f t="shared" ref="H7:H13" si="0">F7/52</f>
        <v>1250</v>
      </c>
    </row>
    <row r="8" spans="5:8">
      <c r="E8" s="34" t="str">
        <f>Budget_sheet!D7</f>
        <v>Robert Stone</v>
      </c>
      <c r="F8" s="35">
        <v>62000</v>
      </c>
      <c r="G8" s="36">
        <f>F8/2080</f>
        <v>29.807692307692307</v>
      </c>
      <c r="H8" s="8">
        <f t="shared" si="0"/>
        <v>1192.3076923076924</v>
      </c>
    </row>
    <row r="9" spans="5:8">
      <c r="E9" s="34" t="str">
        <f>Budget_sheet!D8</f>
        <v>Julie Huffaker</v>
      </c>
      <c r="F9" s="35">
        <v>59000</v>
      </c>
      <c r="G9" s="36">
        <f>F9/2080</f>
        <v>28.365384615384617</v>
      </c>
      <c r="H9" s="8">
        <f t="shared" si="0"/>
        <v>1134.6153846153845</v>
      </c>
    </row>
    <row r="10" spans="5:8">
      <c r="E10" s="37"/>
      <c r="F10" s="36"/>
      <c r="G10" s="36"/>
    </row>
    <row r="11" spans="5:8">
      <c r="E11" s="37" t="s">
        <v>22</v>
      </c>
      <c r="F11" s="35">
        <v>52000</v>
      </c>
      <c r="G11" s="36">
        <f>F11/2080</f>
        <v>25</v>
      </c>
      <c r="H11" s="8">
        <f>F11/52</f>
        <v>1000</v>
      </c>
    </row>
    <row r="12" spans="5:8">
      <c r="E12" s="37" t="s">
        <v>23</v>
      </c>
      <c r="F12" s="38">
        <v>42000</v>
      </c>
      <c r="G12" s="35">
        <v>17</v>
      </c>
      <c r="H12" s="8">
        <f t="shared" si="0"/>
        <v>807.69230769230774</v>
      </c>
    </row>
    <row r="13" spans="5:8">
      <c r="E13" s="37" t="s">
        <v>4</v>
      </c>
      <c r="F13" s="38">
        <v>24000</v>
      </c>
      <c r="G13" s="35">
        <v>11</v>
      </c>
      <c r="H13" s="8">
        <f t="shared" si="0"/>
        <v>461.53846153846155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Budget_sheet</vt:lpstr>
      <vt:lpstr>Labor_Rate_Calc</vt:lpstr>
    </vt:vector>
  </TitlesOfParts>
  <Company>REI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G. Eddings</dc:creator>
  <cp:lastModifiedBy>Tony</cp:lastModifiedBy>
  <cp:lastPrinted>2003-01-13T18:16:14Z</cp:lastPrinted>
  <dcterms:created xsi:type="dcterms:W3CDTF">1999-03-23T22:08:41Z</dcterms:created>
  <dcterms:modified xsi:type="dcterms:W3CDTF">2014-01-25T20:20:43Z</dcterms:modified>
</cp:coreProperties>
</file>